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 7010\Documents\"/>
    </mc:Choice>
  </mc:AlternateContent>
  <xr:revisionPtr revIDLastSave="0" documentId="13_ncr:1_{0D7339D2-121D-4938-8850-7E709903F488}" xr6:coauthVersionLast="36" xr6:coauthVersionMax="36" xr10:uidLastSave="{00000000-0000-0000-0000-000000000000}"/>
  <bookViews>
    <workbookView xWindow="0" yWindow="0" windowWidth="20400" windowHeight="7545" activeTab="1" xr2:uid="{9EDF1AF8-0632-4B40-BB58-781F2C7B637F}"/>
  </bookViews>
  <sheets>
    <sheet name="NVP" sheetId="1" r:id="rId1"/>
    <sheet name="IRR" sheetId="2" r:id="rId2"/>
    <sheet name="payback period" sheetId="3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0" i="2" l="1"/>
  <c r="D50" i="2"/>
  <c r="F49" i="2"/>
  <c r="D49" i="2"/>
  <c r="F48" i="2"/>
  <c r="D48" i="2"/>
  <c r="F47" i="2"/>
  <c r="D47" i="2"/>
  <c r="F46" i="2"/>
  <c r="D46" i="2"/>
  <c r="F45" i="2"/>
  <c r="D45" i="2"/>
  <c r="F44" i="2"/>
  <c r="D44" i="2"/>
  <c r="F43" i="2"/>
  <c r="D43" i="2"/>
  <c r="F42" i="2"/>
  <c r="D42" i="2"/>
  <c r="F30" i="2"/>
  <c r="D30" i="2"/>
  <c r="F29" i="2"/>
  <c r="D29" i="2"/>
  <c r="F28" i="2"/>
  <c r="D28" i="2"/>
  <c r="F27" i="2"/>
  <c r="D27" i="2"/>
  <c r="F26" i="2"/>
  <c r="D26" i="2"/>
  <c r="F25" i="2"/>
  <c r="D25" i="2"/>
  <c r="F24" i="2"/>
  <c r="D24" i="2"/>
  <c r="F23" i="2"/>
  <c r="D23" i="2"/>
  <c r="F22" i="2"/>
  <c r="D22" i="2"/>
  <c r="F3" i="2"/>
  <c r="F4" i="2"/>
  <c r="F5" i="2"/>
  <c r="F6" i="2"/>
  <c r="F7" i="2"/>
  <c r="F8" i="2"/>
  <c r="F9" i="2"/>
  <c r="F10" i="2"/>
  <c r="F2" i="2"/>
  <c r="D10" i="2"/>
  <c r="D9" i="2"/>
  <c r="D8" i="2"/>
  <c r="D7" i="2"/>
  <c r="D6" i="2"/>
  <c r="D5" i="2"/>
  <c r="D4" i="2"/>
  <c r="D3" i="2"/>
  <c r="D2" i="2"/>
  <c r="C70" i="3"/>
  <c r="D81" i="3"/>
  <c r="D80" i="3"/>
  <c r="D79" i="3"/>
  <c r="D78" i="3"/>
  <c r="D77" i="3"/>
  <c r="D76" i="3"/>
  <c r="D75" i="3"/>
  <c r="D74" i="3"/>
  <c r="D73" i="3"/>
  <c r="E73" i="3" s="1"/>
  <c r="C61" i="3"/>
  <c r="C62" i="3" s="1"/>
  <c r="C63" i="3" s="1"/>
  <c r="C64" i="3" s="1"/>
  <c r="C60" i="3"/>
  <c r="D54" i="3"/>
  <c r="D53" i="3"/>
  <c r="D52" i="3"/>
  <c r="D51" i="3"/>
  <c r="D50" i="3"/>
  <c r="D49" i="3"/>
  <c r="D48" i="3"/>
  <c r="D47" i="3"/>
  <c r="E46" i="3"/>
  <c r="D46" i="3"/>
  <c r="C32" i="3"/>
  <c r="C33" i="3" s="1"/>
  <c r="C34" i="3" s="1"/>
  <c r="C35" i="3" s="1"/>
  <c r="C36" i="3" s="1"/>
  <c r="E17" i="3"/>
  <c r="D18" i="3"/>
  <c r="E18" i="3" s="1"/>
  <c r="E19" i="3" s="1"/>
  <c r="E20" i="3" s="1"/>
  <c r="E21" i="3" s="1"/>
  <c r="E22" i="3" s="1"/>
  <c r="D19" i="3"/>
  <c r="D20" i="3"/>
  <c r="D21" i="3"/>
  <c r="D22" i="3"/>
  <c r="D23" i="3"/>
  <c r="D24" i="3"/>
  <c r="D25" i="3"/>
  <c r="D17" i="3"/>
  <c r="C2" i="3"/>
  <c r="C3" i="3" s="1"/>
  <c r="C4" i="3" s="1"/>
  <c r="C5" i="3" s="1"/>
  <c r="C6" i="3" s="1"/>
  <c r="C12" i="3" s="1"/>
  <c r="D41" i="1"/>
  <c r="D40" i="1"/>
  <c r="D39" i="1"/>
  <c r="D38" i="1"/>
  <c r="D37" i="1"/>
  <c r="D36" i="1"/>
  <c r="D35" i="1"/>
  <c r="D34" i="1"/>
  <c r="D33" i="1"/>
  <c r="D24" i="1"/>
  <c r="D23" i="1"/>
  <c r="D22" i="1"/>
  <c r="D21" i="1"/>
  <c r="D20" i="1"/>
  <c r="D19" i="1"/>
  <c r="D18" i="1"/>
  <c r="D17" i="1"/>
  <c r="D16" i="1"/>
  <c r="D11" i="1"/>
  <c r="D3" i="1"/>
  <c r="D4" i="1"/>
  <c r="D5" i="1"/>
  <c r="D6" i="1"/>
  <c r="D7" i="1"/>
  <c r="D8" i="1"/>
  <c r="D9" i="1"/>
  <c r="D10" i="1"/>
  <c r="D2" i="1"/>
  <c r="D51" i="2" l="1"/>
  <c r="F51" i="2"/>
  <c r="F53" i="2" s="1"/>
  <c r="E23" i="3"/>
  <c r="E24" i="3" s="1"/>
  <c r="E25" i="3" s="1"/>
  <c r="E27" i="3"/>
  <c r="F31" i="2"/>
  <c r="D31" i="2"/>
  <c r="D11" i="2"/>
  <c r="F11" i="2"/>
  <c r="F13" i="2" s="1"/>
  <c r="E74" i="3"/>
  <c r="E75" i="3" s="1"/>
  <c r="E76" i="3" s="1"/>
  <c r="E77" i="3" s="1"/>
  <c r="E78" i="3" s="1"/>
  <c r="E79" i="3" s="1"/>
  <c r="E80" i="3" s="1"/>
  <c r="E81" i="3" s="1"/>
  <c r="C65" i="3"/>
  <c r="C66" i="3" s="1"/>
  <c r="C67" i="3" s="1"/>
  <c r="C68" i="3" s="1"/>
  <c r="E47" i="3"/>
  <c r="E48" i="3" s="1"/>
  <c r="E49" i="3" s="1"/>
  <c r="E50" i="3" s="1"/>
  <c r="E51" i="3" s="1"/>
  <c r="E56" i="3" s="1"/>
  <c r="C42" i="3"/>
  <c r="C37" i="3"/>
  <c r="C38" i="3" s="1"/>
  <c r="C39" i="3" s="1"/>
  <c r="C40" i="3" s="1"/>
  <c r="C7" i="3"/>
  <c r="C8" i="3" s="1"/>
  <c r="C9" i="3" s="1"/>
  <c r="C10" i="3" s="1"/>
  <c r="D42" i="1"/>
  <c r="D25" i="1"/>
  <c r="F33" i="2" l="1"/>
  <c r="E83" i="3"/>
  <c r="E52" i="3"/>
  <c r="E53" i="3" s="1"/>
  <c r="E54" i="3" s="1"/>
</calcChain>
</file>

<file path=xl/sharedStrings.xml><?xml version="1.0" encoding="utf-8"?>
<sst xmlns="http://schemas.openxmlformats.org/spreadsheetml/2006/main" count="171" uniqueCount="55">
  <si>
    <t>project A</t>
  </si>
  <si>
    <t>Year 2</t>
  </si>
  <si>
    <t>Year 3</t>
  </si>
  <si>
    <t>Year 5</t>
  </si>
  <si>
    <t>Year 4</t>
  </si>
  <si>
    <t>Year 1</t>
  </si>
  <si>
    <t>Year 0</t>
  </si>
  <si>
    <t>Year 6</t>
  </si>
  <si>
    <t>year 7</t>
  </si>
  <si>
    <t>year 8</t>
  </si>
  <si>
    <t>cashflow</t>
  </si>
  <si>
    <t xml:space="preserve">cost of capital  4% </t>
  </si>
  <si>
    <t xml:space="preserve">Discounted factor @4% </t>
  </si>
  <si>
    <t>Project B NVP</t>
  </si>
  <si>
    <t xml:space="preserve">project B </t>
  </si>
  <si>
    <t>Cost of capital for project  B</t>
  </si>
  <si>
    <t xml:space="preserve">Discounted factor @ 8% </t>
  </si>
  <si>
    <t>Project C NVP</t>
  </si>
  <si>
    <t xml:space="preserve">project C </t>
  </si>
  <si>
    <t xml:space="preserve">payback </t>
  </si>
  <si>
    <t>discounted payback perid</t>
  </si>
  <si>
    <t xml:space="preserve">at 4% </t>
  </si>
  <si>
    <t>balance</t>
  </si>
  <si>
    <t xml:space="preserve">year </t>
  </si>
  <si>
    <t>cash flow projkect A</t>
  </si>
  <si>
    <t xml:space="preserve">years </t>
  </si>
  <si>
    <t xml:space="preserve">PV of cash flows </t>
  </si>
  <si>
    <t xml:space="preserve">cost of capital </t>
  </si>
  <si>
    <t xml:space="preserve">Discounted cash flows </t>
  </si>
  <si>
    <t>payback period</t>
  </si>
  <si>
    <t>project B</t>
  </si>
  <si>
    <t>project C</t>
  </si>
  <si>
    <t>NVP at 4%</t>
  </si>
  <si>
    <t>Assume discounted factor 20%</t>
  </si>
  <si>
    <t>L = Lower rate</t>
  </si>
  <si>
    <t>H= Higher rate</t>
  </si>
  <si>
    <t>NL = NVP at lower rate</t>
  </si>
  <si>
    <t>NH= NVP at higher rate</t>
  </si>
  <si>
    <t>IRR = L + (NL/(NL-NH) * (H-L)</t>
  </si>
  <si>
    <t xml:space="preserve">Discounted factor @8% </t>
  </si>
  <si>
    <t>NVP at 8%</t>
  </si>
  <si>
    <t>Assume discounted factor 33%</t>
  </si>
  <si>
    <t>Decision</t>
  </si>
  <si>
    <t>Reject</t>
  </si>
  <si>
    <t xml:space="preserve">Payback is more than 4 years </t>
  </si>
  <si>
    <t xml:space="preserve">Decision </t>
  </si>
  <si>
    <t xml:space="preserve">Reject </t>
  </si>
  <si>
    <t xml:space="preserve">it is more than 4 years </t>
  </si>
  <si>
    <t xml:space="preserve">Accept </t>
  </si>
  <si>
    <t>payback is less than 4 years</t>
  </si>
  <si>
    <t>positive NVP</t>
  </si>
  <si>
    <t xml:space="preserve">Accept the project since the IRR of 5.66 is higher than cost of capital </t>
  </si>
  <si>
    <t>Accept project B the IRR of 9.15 % is higher than cost of capital of 8 %</t>
  </si>
  <si>
    <t xml:space="preserve">decision </t>
  </si>
  <si>
    <t xml:space="preserve">Decion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</si>
</sst>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70" formatCode="_-* #,##0.00000_-;\-* #,##0.00000_-;_-* &quot;-&quot;??_-;_-@_-"/>
    <numFmt numFmtId="174" formatCode="_-* #,##0_-;\-* #,##0_-;_-* &quot;-&quot;??_-;_-@_-"/>
    <numFmt numFmtId="177" formatCode="0.0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6">
    <xf numFmtId="0" fontId="0" fillId="0" borderId="0" xfId="0"/>
    <xf numFmtId="43" fontId="2" fillId="0" borderId="0" xfId="1" applyFont="1"/>
    <xf numFmtId="43" fontId="0" fillId="0" borderId="0" xfId="1" applyFont="1"/>
    <xf numFmtId="43" fontId="0" fillId="0" borderId="0" xfId="0" applyNumberFormat="1"/>
    <xf numFmtId="43" fontId="0" fillId="0" borderId="1" xfId="0" applyNumberFormat="1" applyBorder="1"/>
    <xf numFmtId="9" fontId="0" fillId="0" borderId="0" xfId="2" applyFont="1"/>
    <xf numFmtId="170" fontId="0" fillId="0" borderId="0" xfId="1" applyNumberFormat="1" applyFont="1"/>
    <xf numFmtId="174" fontId="0" fillId="0" borderId="0" xfId="1" applyNumberFormat="1" applyFont="1"/>
    <xf numFmtId="174" fontId="0" fillId="0" borderId="0" xfId="0" applyNumberFormat="1"/>
    <xf numFmtId="0" fontId="0" fillId="0" borderId="0" xfId="1" applyNumberFormat="1" applyFont="1"/>
    <xf numFmtId="9" fontId="0" fillId="0" borderId="0" xfId="0" applyNumberFormat="1"/>
    <xf numFmtId="0" fontId="3" fillId="0" borderId="0" xfId="0" applyFont="1" applyAlignment="1">
      <alignment horizontal="left" vertical="center" indent="2" readingOrder="1"/>
    </xf>
    <xf numFmtId="0" fontId="0" fillId="0" borderId="0" xfId="0" applyFont="1"/>
    <xf numFmtId="177" fontId="0" fillId="0" borderId="0" xfId="0" applyNumberFormat="1" applyFont="1"/>
    <xf numFmtId="0" fontId="3" fillId="0" borderId="0" xfId="0" applyFont="1" applyAlignment="1">
      <alignment vertical="center" readingOrder="1"/>
    </xf>
    <xf numFmtId="43" fontId="1" fillId="0" borderId="0" xfId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94D0C-FD43-4171-9E44-369AEA6E532E}">
  <dimension ref="A1:D45"/>
  <sheetViews>
    <sheetView topLeftCell="A34" workbookViewId="0">
      <selection activeCell="A31" sqref="A31:D45"/>
    </sheetView>
  </sheetViews>
  <sheetFormatPr defaultRowHeight="15" x14ac:dyDescent="0.25"/>
  <cols>
    <col min="1" max="1" width="17.28515625" bestFit="1" customWidth="1"/>
    <col min="2" max="2" width="12.42578125" style="2" bestFit="1" customWidth="1"/>
    <col min="3" max="3" width="10" style="6" bestFit="1" customWidth="1"/>
    <col min="4" max="4" width="13.28515625" bestFit="1" customWidth="1"/>
  </cols>
  <sheetData>
    <row r="1" spans="1:4" x14ac:dyDescent="0.25">
      <c r="A1" s="2" t="s">
        <v>10</v>
      </c>
      <c r="B1" s="2" t="s">
        <v>0</v>
      </c>
      <c r="C1" s="6" t="s">
        <v>12</v>
      </c>
      <c r="D1" s="2"/>
    </row>
    <row r="2" spans="1:4" x14ac:dyDescent="0.25">
      <c r="A2" s="2" t="s">
        <v>6</v>
      </c>
      <c r="B2" s="1">
        <v>-1250000</v>
      </c>
      <c r="C2" s="6">
        <v>1</v>
      </c>
      <c r="D2" s="2">
        <f>B2*C2</f>
        <v>-1250000</v>
      </c>
    </row>
    <row r="3" spans="1:4" x14ac:dyDescent="0.25">
      <c r="A3" s="2" t="s">
        <v>5</v>
      </c>
      <c r="B3" s="2">
        <v>250000</v>
      </c>
      <c r="C3" s="6">
        <v>0.96150000000000002</v>
      </c>
      <c r="D3" s="2">
        <f t="shared" ref="D3:D10" si="0">B3*C3</f>
        <v>240375</v>
      </c>
    </row>
    <row r="4" spans="1:4" x14ac:dyDescent="0.25">
      <c r="A4" s="2" t="s">
        <v>1</v>
      </c>
      <c r="B4" s="2">
        <v>250000</v>
      </c>
      <c r="C4" s="6">
        <v>0.92459999999999998</v>
      </c>
      <c r="D4" s="2">
        <f t="shared" si="0"/>
        <v>231150</v>
      </c>
    </row>
    <row r="5" spans="1:4" x14ac:dyDescent="0.25">
      <c r="A5" s="2" t="s">
        <v>2</v>
      </c>
      <c r="B5" s="2">
        <v>250000</v>
      </c>
      <c r="C5" s="6">
        <v>0.88900000000000001</v>
      </c>
      <c r="D5" s="2">
        <f t="shared" si="0"/>
        <v>222250</v>
      </c>
    </row>
    <row r="6" spans="1:4" x14ac:dyDescent="0.25">
      <c r="A6" s="2" t="s">
        <v>4</v>
      </c>
      <c r="B6" s="2">
        <v>250000</v>
      </c>
      <c r="C6" s="6">
        <v>0.8548</v>
      </c>
      <c r="D6" s="2">
        <f t="shared" si="0"/>
        <v>213700</v>
      </c>
    </row>
    <row r="7" spans="1:4" x14ac:dyDescent="0.25">
      <c r="A7" s="2" t="s">
        <v>3</v>
      </c>
      <c r="B7" s="2">
        <v>400000</v>
      </c>
      <c r="C7" s="6">
        <v>0.82189999999999996</v>
      </c>
      <c r="D7" s="2">
        <f t="shared" si="0"/>
        <v>328760</v>
      </c>
    </row>
    <row r="8" spans="1:4" x14ac:dyDescent="0.25">
      <c r="A8" s="2" t="s">
        <v>7</v>
      </c>
      <c r="B8" s="2">
        <v>400000</v>
      </c>
      <c r="C8" s="6">
        <v>0.7903</v>
      </c>
      <c r="D8" s="2">
        <f t="shared" si="0"/>
        <v>316120</v>
      </c>
    </row>
    <row r="9" spans="1:4" x14ac:dyDescent="0.25">
      <c r="A9" s="2" t="s">
        <v>8</v>
      </c>
      <c r="B9" s="2">
        <v>400000</v>
      </c>
      <c r="C9" s="6">
        <v>0.75990000000000002</v>
      </c>
      <c r="D9" s="2">
        <f t="shared" si="0"/>
        <v>303960</v>
      </c>
    </row>
    <row r="10" spans="1:4" x14ac:dyDescent="0.25">
      <c r="A10" s="2" t="s">
        <v>9</v>
      </c>
      <c r="B10" s="2">
        <v>400000</v>
      </c>
      <c r="C10" s="6">
        <v>0.73070000000000002</v>
      </c>
      <c r="D10" s="2">
        <f t="shared" si="0"/>
        <v>292280</v>
      </c>
    </row>
    <row r="11" spans="1:4" ht="15.75" thickBot="1" x14ac:dyDescent="0.3">
      <c r="D11" s="4">
        <f>SUM(D2:D10)</f>
        <v>898595</v>
      </c>
    </row>
    <row r="12" spans="1:4" x14ac:dyDescent="0.25">
      <c r="A12" t="s">
        <v>11</v>
      </c>
    </row>
    <row r="13" spans="1:4" x14ac:dyDescent="0.25">
      <c r="A13" s="2" t="s">
        <v>42</v>
      </c>
      <c r="C13" s="6" t="s">
        <v>48</v>
      </c>
      <c r="D13" t="s">
        <v>50</v>
      </c>
    </row>
    <row r="14" spans="1:4" x14ac:dyDescent="0.25">
      <c r="A14" t="s">
        <v>13</v>
      </c>
    </row>
    <row r="15" spans="1:4" x14ac:dyDescent="0.25">
      <c r="A15" s="2" t="s">
        <v>10</v>
      </c>
      <c r="B15" s="2" t="s">
        <v>14</v>
      </c>
      <c r="C15" s="6" t="s">
        <v>16</v>
      </c>
      <c r="D15" s="2"/>
    </row>
    <row r="16" spans="1:4" x14ac:dyDescent="0.25">
      <c r="A16" s="2" t="s">
        <v>6</v>
      </c>
      <c r="B16" s="1">
        <v>-1250000</v>
      </c>
      <c r="C16" s="6">
        <v>1</v>
      </c>
      <c r="D16" s="2">
        <f>B16*C16</f>
        <v>-1250000</v>
      </c>
    </row>
    <row r="17" spans="1:4" x14ac:dyDescent="0.25">
      <c r="A17" s="2" t="s">
        <v>5</v>
      </c>
      <c r="B17" s="2">
        <v>450000</v>
      </c>
      <c r="C17" s="6">
        <v>0.92589999999999995</v>
      </c>
      <c r="D17" s="2">
        <f t="shared" ref="D17:D24" si="1">B17*C17</f>
        <v>416655</v>
      </c>
    </row>
    <row r="18" spans="1:4" x14ac:dyDescent="0.25">
      <c r="A18" s="2" t="s">
        <v>1</v>
      </c>
      <c r="B18" s="2">
        <v>450000</v>
      </c>
      <c r="C18" s="6">
        <v>0.85729999999999995</v>
      </c>
      <c r="D18" s="2">
        <f t="shared" si="1"/>
        <v>385785</v>
      </c>
    </row>
    <row r="19" spans="1:4" x14ac:dyDescent="0.25">
      <c r="A19" s="2" t="s">
        <v>2</v>
      </c>
      <c r="B19" s="2">
        <v>450000</v>
      </c>
      <c r="C19" s="6">
        <v>0.79379999999999995</v>
      </c>
      <c r="D19" s="2">
        <f t="shared" si="1"/>
        <v>357210</v>
      </c>
    </row>
    <row r="20" spans="1:4" x14ac:dyDescent="0.25">
      <c r="A20" s="2" t="s">
        <v>4</v>
      </c>
      <c r="B20" s="2">
        <v>450000</v>
      </c>
      <c r="C20" s="6">
        <v>0.73499999999999999</v>
      </c>
      <c r="D20" s="2">
        <f t="shared" si="1"/>
        <v>330750</v>
      </c>
    </row>
    <row r="21" spans="1:4" x14ac:dyDescent="0.25">
      <c r="A21" s="2" t="s">
        <v>3</v>
      </c>
      <c r="B21" s="2">
        <v>400000</v>
      </c>
      <c r="C21" s="6">
        <v>0.68059999999999998</v>
      </c>
      <c r="D21" s="2">
        <f t="shared" si="1"/>
        <v>272240</v>
      </c>
    </row>
    <row r="22" spans="1:4" x14ac:dyDescent="0.25">
      <c r="A22" s="2" t="s">
        <v>7</v>
      </c>
      <c r="B22" s="2">
        <v>400000</v>
      </c>
      <c r="C22" s="6">
        <v>0.63019999999999998</v>
      </c>
      <c r="D22" s="2">
        <f t="shared" si="1"/>
        <v>252080</v>
      </c>
    </row>
    <row r="23" spans="1:4" x14ac:dyDescent="0.25">
      <c r="A23" s="2" t="s">
        <v>8</v>
      </c>
      <c r="B23" s="2">
        <v>400000</v>
      </c>
      <c r="C23" s="6">
        <v>0.58350000000000002</v>
      </c>
      <c r="D23" s="2">
        <f t="shared" si="1"/>
        <v>233400</v>
      </c>
    </row>
    <row r="24" spans="1:4" x14ac:dyDescent="0.25">
      <c r="A24" s="2" t="s">
        <v>9</v>
      </c>
      <c r="B24" s="2">
        <v>400000</v>
      </c>
      <c r="C24" s="6">
        <v>0.5403</v>
      </c>
      <c r="D24" s="2">
        <f t="shared" si="1"/>
        <v>216120</v>
      </c>
    </row>
    <row r="25" spans="1:4" ht="15.75" thickBot="1" x14ac:dyDescent="0.3">
      <c r="D25" s="4">
        <f>SUM(D16:D24)</f>
        <v>1214240</v>
      </c>
    </row>
    <row r="27" spans="1:4" x14ac:dyDescent="0.25">
      <c r="A27" s="2" t="s">
        <v>15</v>
      </c>
      <c r="C27" s="5">
        <v>0.08</v>
      </c>
    </row>
    <row r="28" spans="1:4" x14ac:dyDescent="0.25">
      <c r="A28" s="2" t="s">
        <v>45</v>
      </c>
      <c r="C28" s="6" t="s">
        <v>48</v>
      </c>
      <c r="D28" t="s">
        <v>50</v>
      </c>
    </row>
    <row r="31" spans="1:4" x14ac:dyDescent="0.25">
      <c r="A31" t="s">
        <v>17</v>
      </c>
    </row>
    <row r="32" spans="1:4" x14ac:dyDescent="0.25">
      <c r="A32" s="2" t="s">
        <v>10</v>
      </c>
      <c r="B32" s="2" t="s">
        <v>18</v>
      </c>
      <c r="C32" s="6" t="s">
        <v>16</v>
      </c>
      <c r="D32" s="2"/>
    </row>
    <row r="33" spans="1:4" x14ac:dyDescent="0.25">
      <c r="A33" s="2" t="s">
        <v>6</v>
      </c>
      <c r="B33" s="1">
        <v>-1250000</v>
      </c>
      <c r="C33" s="6">
        <v>1</v>
      </c>
      <c r="D33" s="2">
        <f>B33*C33</f>
        <v>-1250000</v>
      </c>
    </row>
    <row r="34" spans="1:4" x14ac:dyDescent="0.25">
      <c r="A34" s="2" t="s">
        <v>5</v>
      </c>
      <c r="B34" s="2">
        <v>250000</v>
      </c>
      <c r="C34" s="6">
        <v>0.92589999999999995</v>
      </c>
      <c r="D34" s="2">
        <f t="shared" ref="D34:D41" si="2">B34*C34</f>
        <v>231475</v>
      </c>
    </row>
    <row r="35" spans="1:4" x14ac:dyDescent="0.25">
      <c r="A35" s="2" t="s">
        <v>1</v>
      </c>
      <c r="B35" s="2">
        <v>400000</v>
      </c>
      <c r="C35" s="6">
        <v>0.85729999999999995</v>
      </c>
      <c r="D35" s="2">
        <f t="shared" si="2"/>
        <v>342920</v>
      </c>
    </row>
    <row r="36" spans="1:4" x14ac:dyDescent="0.25">
      <c r="A36" s="2" t="s">
        <v>2</v>
      </c>
      <c r="B36" s="2">
        <v>600000</v>
      </c>
      <c r="C36" s="6">
        <v>0.79379999999999995</v>
      </c>
      <c r="D36" s="2">
        <f t="shared" si="2"/>
        <v>476279.99999999994</v>
      </c>
    </row>
    <row r="37" spans="1:4" x14ac:dyDescent="0.25">
      <c r="A37" s="2" t="s">
        <v>4</v>
      </c>
      <c r="B37" s="2">
        <v>800000</v>
      </c>
      <c r="C37" s="6">
        <v>0.73499999999999999</v>
      </c>
      <c r="D37" s="2">
        <f t="shared" si="2"/>
        <v>588000</v>
      </c>
    </row>
    <row r="38" spans="1:4" x14ac:dyDescent="0.25">
      <c r="A38" s="2" t="s">
        <v>3</v>
      </c>
      <c r="B38" s="2">
        <v>200000</v>
      </c>
      <c r="C38" s="6">
        <v>0.68059999999999998</v>
      </c>
      <c r="D38" s="2">
        <f t="shared" si="2"/>
        <v>136120</v>
      </c>
    </row>
    <row r="39" spans="1:4" x14ac:dyDescent="0.25">
      <c r="A39" s="2" t="s">
        <v>7</v>
      </c>
      <c r="B39" s="2">
        <v>800000</v>
      </c>
      <c r="C39" s="6">
        <v>0.63019999999999998</v>
      </c>
      <c r="D39" s="2">
        <f t="shared" si="2"/>
        <v>504160</v>
      </c>
    </row>
    <row r="40" spans="1:4" x14ac:dyDescent="0.25">
      <c r="A40" s="2" t="s">
        <v>8</v>
      </c>
      <c r="B40" s="2">
        <v>600000</v>
      </c>
      <c r="C40" s="6">
        <v>0.58350000000000002</v>
      </c>
      <c r="D40" s="2">
        <f t="shared" si="2"/>
        <v>350100</v>
      </c>
    </row>
    <row r="41" spans="1:4" x14ac:dyDescent="0.25">
      <c r="A41" s="2" t="s">
        <v>9</v>
      </c>
      <c r="B41" s="2">
        <v>200000</v>
      </c>
      <c r="C41" s="6">
        <v>0.5403</v>
      </c>
      <c r="D41" s="2">
        <f t="shared" si="2"/>
        <v>108060</v>
      </c>
    </row>
    <row r="42" spans="1:4" ht="15.75" thickBot="1" x14ac:dyDescent="0.3">
      <c r="D42" s="4">
        <f>SUM(D33:D41)</f>
        <v>1487115</v>
      </c>
    </row>
    <row r="44" spans="1:4" x14ac:dyDescent="0.25">
      <c r="A44" s="2" t="s">
        <v>15</v>
      </c>
      <c r="C44" s="5">
        <v>0.08</v>
      </c>
    </row>
    <row r="45" spans="1:4" x14ac:dyDescent="0.25">
      <c r="A45" s="2" t="s">
        <v>45</v>
      </c>
      <c r="C45" s="6" t="s">
        <v>48</v>
      </c>
      <c r="D45" t="s">
        <v>50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4CF772-0926-4613-9720-FED5A84A7255}">
  <dimension ref="A1:H58"/>
  <sheetViews>
    <sheetView tabSelected="1" topLeftCell="A11" workbookViewId="0">
      <selection activeCell="F13" sqref="F13"/>
    </sheetView>
  </sheetViews>
  <sheetFormatPr defaultRowHeight="15" x14ac:dyDescent="0.25"/>
  <cols>
    <col min="2" max="2" width="12.42578125" bestFit="1" customWidth="1"/>
    <col min="3" max="3" width="23.7109375" bestFit="1" customWidth="1"/>
    <col min="4" max="4" width="13.28515625" bestFit="1" customWidth="1"/>
    <col min="5" max="5" width="10.5703125" style="12" customWidth="1"/>
    <col min="6" max="6" width="13.7109375" bestFit="1" customWidth="1"/>
  </cols>
  <sheetData>
    <row r="1" spans="1:6" x14ac:dyDescent="0.25">
      <c r="A1" s="2" t="s">
        <v>10</v>
      </c>
      <c r="B1" s="2" t="s">
        <v>0</v>
      </c>
      <c r="C1" s="6" t="s">
        <v>12</v>
      </c>
      <c r="D1" s="2"/>
      <c r="E1" s="15" t="s">
        <v>33</v>
      </c>
    </row>
    <row r="2" spans="1:6" x14ac:dyDescent="0.25">
      <c r="A2" s="2" t="s">
        <v>6</v>
      </c>
      <c r="B2" s="1">
        <v>-1250000</v>
      </c>
      <c r="C2" s="6">
        <v>1</v>
      </c>
      <c r="D2" s="2">
        <f>B2*C2</f>
        <v>-1250000</v>
      </c>
      <c r="E2" s="13">
        <v>1</v>
      </c>
      <c r="F2" s="3">
        <f>B2*E2</f>
        <v>-1250000</v>
      </c>
    </row>
    <row r="3" spans="1:6" x14ac:dyDescent="0.25">
      <c r="A3" s="2" t="s">
        <v>5</v>
      </c>
      <c r="B3" s="2">
        <v>250000</v>
      </c>
      <c r="C3" s="6">
        <v>0.96150000000000002</v>
      </c>
      <c r="D3" s="2">
        <f t="shared" ref="D3:D10" si="0">B3*C3</f>
        <v>240375</v>
      </c>
      <c r="E3" s="12">
        <v>0.83330000000000004</v>
      </c>
      <c r="F3" s="3">
        <f t="shared" ref="F3:F10" si="1">B3*E3</f>
        <v>208325</v>
      </c>
    </row>
    <row r="4" spans="1:6" x14ac:dyDescent="0.25">
      <c r="A4" s="2" t="s">
        <v>1</v>
      </c>
      <c r="B4" s="2">
        <v>250000</v>
      </c>
      <c r="C4" s="6">
        <v>0.92459999999999998</v>
      </c>
      <c r="D4" s="2">
        <f t="shared" si="0"/>
        <v>231150</v>
      </c>
      <c r="E4" s="12">
        <v>0.69440000000000002</v>
      </c>
      <c r="F4" s="3">
        <f t="shared" si="1"/>
        <v>173600</v>
      </c>
    </row>
    <row r="5" spans="1:6" x14ac:dyDescent="0.25">
      <c r="A5" s="2" t="s">
        <v>2</v>
      </c>
      <c r="B5" s="2">
        <v>250000</v>
      </c>
      <c r="C5" s="6">
        <v>0.88900000000000001</v>
      </c>
      <c r="D5" s="2">
        <f t="shared" si="0"/>
        <v>222250</v>
      </c>
      <c r="E5" s="12">
        <v>0.57569999999999999</v>
      </c>
      <c r="F5" s="3">
        <f t="shared" si="1"/>
        <v>143925</v>
      </c>
    </row>
    <row r="6" spans="1:6" x14ac:dyDescent="0.25">
      <c r="A6" s="2" t="s">
        <v>4</v>
      </c>
      <c r="B6" s="2">
        <v>250000</v>
      </c>
      <c r="C6" s="6">
        <v>0.8548</v>
      </c>
      <c r="D6" s="2">
        <f t="shared" si="0"/>
        <v>213700</v>
      </c>
      <c r="E6" s="12">
        <v>0.48230000000000001</v>
      </c>
      <c r="F6" s="3">
        <f t="shared" si="1"/>
        <v>120575</v>
      </c>
    </row>
    <row r="7" spans="1:6" x14ac:dyDescent="0.25">
      <c r="A7" s="2" t="s">
        <v>3</v>
      </c>
      <c r="B7" s="2">
        <v>400000</v>
      </c>
      <c r="C7" s="6">
        <v>0.82189999999999996</v>
      </c>
      <c r="D7" s="2">
        <f t="shared" si="0"/>
        <v>328760</v>
      </c>
      <c r="E7" s="12">
        <v>0.40189999999999998</v>
      </c>
      <c r="F7" s="3">
        <f t="shared" si="1"/>
        <v>160760</v>
      </c>
    </row>
    <row r="8" spans="1:6" x14ac:dyDescent="0.25">
      <c r="A8" s="2" t="s">
        <v>7</v>
      </c>
      <c r="B8" s="2">
        <v>400000</v>
      </c>
      <c r="C8" s="6">
        <v>0.7903</v>
      </c>
      <c r="D8" s="2">
        <f t="shared" si="0"/>
        <v>316120</v>
      </c>
      <c r="E8" s="12">
        <v>0.33489999999999998</v>
      </c>
      <c r="F8" s="3">
        <f t="shared" si="1"/>
        <v>133960</v>
      </c>
    </row>
    <row r="9" spans="1:6" x14ac:dyDescent="0.25">
      <c r="A9" s="2" t="s">
        <v>8</v>
      </c>
      <c r="B9" s="2">
        <v>400000</v>
      </c>
      <c r="C9" s="6">
        <v>0.75990000000000002</v>
      </c>
      <c r="D9" s="2">
        <f t="shared" si="0"/>
        <v>303960</v>
      </c>
      <c r="E9" s="12">
        <v>0.27910000000000001</v>
      </c>
      <c r="F9" s="3">
        <f t="shared" si="1"/>
        <v>111640</v>
      </c>
    </row>
    <row r="10" spans="1:6" x14ac:dyDescent="0.25">
      <c r="A10" s="2" t="s">
        <v>9</v>
      </c>
      <c r="B10" s="2">
        <v>400000</v>
      </c>
      <c r="C10" s="6">
        <v>0.73070000000000002</v>
      </c>
      <c r="D10" s="2">
        <f t="shared" si="0"/>
        <v>292280</v>
      </c>
      <c r="E10" s="12">
        <v>0.2326</v>
      </c>
      <c r="F10" s="3">
        <f t="shared" si="1"/>
        <v>93040</v>
      </c>
    </row>
    <row r="11" spans="1:6" ht="15.75" thickBot="1" x14ac:dyDescent="0.3">
      <c r="A11" s="2" t="s">
        <v>32</v>
      </c>
      <c r="B11" s="2"/>
      <c r="C11" s="6"/>
      <c r="D11" s="4">
        <f>SUM(D2:D10)</f>
        <v>898595</v>
      </c>
      <c r="F11" s="4">
        <f>SUM(F2:F10)</f>
        <v>-104175</v>
      </c>
    </row>
    <row r="13" spans="1:6" s="12" customFormat="1" x14ac:dyDescent="0.25">
      <c r="A13" s="11" t="s">
        <v>38</v>
      </c>
      <c r="F13" s="13">
        <f>4+(F11/(F11-D11)*(20-4))</f>
        <v>5.6621957178615236</v>
      </c>
    </row>
    <row r="14" spans="1:6" s="12" customFormat="1" x14ac:dyDescent="0.25">
      <c r="A14" s="11" t="s">
        <v>45</v>
      </c>
      <c r="C14" s="12" t="s">
        <v>51</v>
      </c>
      <c r="E14" s="13"/>
    </row>
    <row r="15" spans="1:6" x14ac:dyDescent="0.25">
      <c r="A15" t="s">
        <v>34</v>
      </c>
    </row>
    <row r="16" spans="1:6" x14ac:dyDescent="0.25">
      <c r="A16" t="s">
        <v>35</v>
      </c>
    </row>
    <row r="17" spans="1:6" x14ac:dyDescent="0.25">
      <c r="A17" t="s">
        <v>36</v>
      </c>
    </row>
    <row r="18" spans="1:6" x14ac:dyDescent="0.25">
      <c r="A18" t="s">
        <v>37</v>
      </c>
    </row>
    <row r="21" spans="1:6" x14ac:dyDescent="0.25">
      <c r="A21" s="2" t="s">
        <v>10</v>
      </c>
      <c r="B21" s="2" t="s">
        <v>30</v>
      </c>
      <c r="C21" s="6" t="s">
        <v>39</v>
      </c>
      <c r="D21" s="2"/>
      <c r="E21" s="15" t="s">
        <v>41</v>
      </c>
    </row>
    <row r="22" spans="1:6" x14ac:dyDescent="0.25">
      <c r="A22" s="2" t="s">
        <v>6</v>
      </c>
      <c r="B22" s="1">
        <v>-1250000</v>
      </c>
      <c r="C22" s="6">
        <v>1</v>
      </c>
      <c r="D22" s="2">
        <f>B22*C22</f>
        <v>-1250000</v>
      </c>
      <c r="E22" s="13">
        <v>1</v>
      </c>
      <c r="F22" s="3">
        <f>B22*E22</f>
        <v>-1250000</v>
      </c>
    </row>
    <row r="23" spans="1:6" x14ac:dyDescent="0.25">
      <c r="A23" s="2" t="s">
        <v>5</v>
      </c>
      <c r="B23" s="2">
        <v>450000</v>
      </c>
      <c r="C23" s="6">
        <v>0.92589999999999995</v>
      </c>
      <c r="D23" s="2">
        <f t="shared" ref="D23:D30" si="2">B23*C23</f>
        <v>416655</v>
      </c>
      <c r="E23" s="12">
        <v>0.75190000000000001</v>
      </c>
      <c r="F23" s="3">
        <f t="shared" ref="F23:F30" si="3">B23*E23</f>
        <v>338355</v>
      </c>
    </row>
    <row r="24" spans="1:6" x14ac:dyDescent="0.25">
      <c r="A24" s="2" t="s">
        <v>1</v>
      </c>
      <c r="B24" s="2">
        <v>450000</v>
      </c>
      <c r="C24" s="6">
        <v>0.85729999999999995</v>
      </c>
      <c r="D24" s="2">
        <f t="shared" si="2"/>
        <v>385785</v>
      </c>
      <c r="E24" s="12">
        <v>0.56530000000000002</v>
      </c>
      <c r="F24" s="3">
        <f t="shared" si="3"/>
        <v>254385</v>
      </c>
    </row>
    <row r="25" spans="1:6" x14ac:dyDescent="0.25">
      <c r="A25" s="2" t="s">
        <v>2</v>
      </c>
      <c r="B25" s="2">
        <v>450000</v>
      </c>
      <c r="C25" s="6">
        <v>0.79379999999999995</v>
      </c>
      <c r="D25" s="2">
        <f t="shared" si="2"/>
        <v>357210</v>
      </c>
      <c r="E25" s="12">
        <v>0.42509999999999998</v>
      </c>
      <c r="F25" s="3">
        <f t="shared" si="3"/>
        <v>191295</v>
      </c>
    </row>
    <row r="26" spans="1:6" x14ac:dyDescent="0.25">
      <c r="A26" s="2" t="s">
        <v>4</v>
      </c>
      <c r="B26" s="2">
        <v>450000</v>
      </c>
      <c r="C26" s="6">
        <v>0.73499999999999999</v>
      </c>
      <c r="D26" s="2">
        <f t="shared" si="2"/>
        <v>330750</v>
      </c>
      <c r="E26" s="12">
        <v>0.3196</v>
      </c>
      <c r="F26" s="3">
        <f t="shared" si="3"/>
        <v>143820</v>
      </c>
    </row>
    <row r="27" spans="1:6" x14ac:dyDescent="0.25">
      <c r="A27" s="2" t="s">
        <v>3</v>
      </c>
      <c r="B27" s="2">
        <v>400000</v>
      </c>
      <c r="C27" s="6">
        <v>0.68059999999999998</v>
      </c>
      <c r="D27" s="2">
        <f t="shared" si="2"/>
        <v>272240</v>
      </c>
      <c r="E27" s="12">
        <v>0.24030000000000001</v>
      </c>
      <c r="F27" s="3">
        <f t="shared" si="3"/>
        <v>96120</v>
      </c>
    </row>
    <row r="28" spans="1:6" x14ac:dyDescent="0.25">
      <c r="A28" s="2" t="s">
        <v>7</v>
      </c>
      <c r="B28" s="2">
        <v>400000</v>
      </c>
      <c r="C28" s="6">
        <v>0.63019999999999998</v>
      </c>
      <c r="D28" s="2">
        <f t="shared" si="2"/>
        <v>252080</v>
      </c>
      <c r="E28" s="12">
        <v>0.1807</v>
      </c>
      <c r="F28" s="3">
        <f t="shared" si="3"/>
        <v>72280</v>
      </c>
    </row>
    <row r="29" spans="1:6" x14ac:dyDescent="0.25">
      <c r="A29" s="2" t="s">
        <v>8</v>
      </c>
      <c r="B29" s="2">
        <v>400000</v>
      </c>
      <c r="C29" s="6">
        <v>0.58350000000000002</v>
      </c>
      <c r="D29" s="2">
        <f t="shared" si="2"/>
        <v>233400</v>
      </c>
      <c r="E29" s="12">
        <v>0.1358</v>
      </c>
      <c r="F29" s="3">
        <f t="shared" si="3"/>
        <v>54320</v>
      </c>
    </row>
    <row r="30" spans="1:6" x14ac:dyDescent="0.25">
      <c r="A30" s="2" t="s">
        <v>9</v>
      </c>
      <c r="B30" s="2">
        <v>400000</v>
      </c>
      <c r="C30" s="6">
        <v>0.5403</v>
      </c>
      <c r="D30" s="2">
        <f t="shared" si="2"/>
        <v>216120</v>
      </c>
      <c r="E30" s="12">
        <v>0.1021</v>
      </c>
      <c r="F30" s="3">
        <f t="shared" si="3"/>
        <v>40840</v>
      </c>
    </row>
    <row r="31" spans="1:6" ht="15.75" thickBot="1" x14ac:dyDescent="0.3">
      <c r="A31" s="2" t="s">
        <v>40</v>
      </c>
      <c r="B31" s="2"/>
      <c r="C31" s="6"/>
      <c r="D31" s="4">
        <f>SUM(D22:D30)</f>
        <v>1214240</v>
      </c>
      <c r="F31" s="4">
        <f>SUM(F22:F30)</f>
        <v>-58585</v>
      </c>
    </row>
    <row r="33" spans="1:8" x14ac:dyDescent="0.25">
      <c r="A33" s="14" t="s">
        <v>38</v>
      </c>
      <c r="B33" s="12"/>
      <c r="C33" s="12"/>
      <c r="D33" s="12"/>
      <c r="F33" s="13">
        <f>8+(F31/(F31-D31)*(33-8))</f>
        <v>9.150688429281324</v>
      </c>
      <c r="G33" s="12"/>
    </row>
    <row r="34" spans="1:8" x14ac:dyDescent="0.25">
      <c r="A34" s="2" t="s">
        <v>53</v>
      </c>
      <c r="B34" s="14" t="s">
        <v>52</v>
      </c>
      <c r="C34" s="12"/>
      <c r="D34" s="12"/>
      <c r="F34" s="12"/>
      <c r="G34" s="13"/>
      <c r="H34" s="12"/>
    </row>
    <row r="35" spans="1:8" x14ac:dyDescent="0.25">
      <c r="A35" t="s">
        <v>34</v>
      </c>
    </row>
    <row r="36" spans="1:8" x14ac:dyDescent="0.25">
      <c r="A36" t="s">
        <v>35</v>
      </c>
    </row>
    <row r="37" spans="1:8" x14ac:dyDescent="0.25">
      <c r="A37" t="s">
        <v>36</v>
      </c>
    </row>
    <row r="38" spans="1:8" x14ac:dyDescent="0.25">
      <c r="A38" t="s">
        <v>37</v>
      </c>
    </row>
    <row r="41" spans="1:8" x14ac:dyDescent="0.25">
      <c r="A41" s="2" t="s">
        <v>10</v>
      </c>
      <c r="B41" s="2" t="s">
        <v>31</v>
      </c>
      <c r="C41" s="6" t="s">
        <v>39</v>
      </c>
      <c r="D41" s="2"/>
      <c r="E41" s="15" t="s">
        <v>41</v>
      </c>
    </row>
    <row r="42" spans="1:8" x14ac:dyDescent="0.25">
      <c r="A42" s="2" t="s">
        <v>6</v>
      </c>
      <c r="B42" s="1">
        <v>-1250000</v>
      </c>
      <c r="C42" s="6">
        <v>1</v>
      </c>
      <c r="D42" s="2">
        <f>B42*C42</f>
        <v>-1250000</v>
      </c>
      <c r="E42" s="13">
        <v>1</v>
      </c>
      <c r="F42" s="3">
        <f>B42*E42</f>
        <v>-1250000</v>
      </c>
    </row>
    <row r="43" spans="1:8" x14ac:dyDescent="0.25">
      <c r="A43" s="2" t="s">
        <v>5</v>
      </c>
      <c r="B43" s="2">
        <v>250000</v>
      </c>
      <c r="C43" s="6">
        <v>0.92589999999999995</v>
      </c>
      <c r="D43" s="2">
        <f t="shared" ref="D43:D50" si="4">B43*C43</f>
        <v>231475</v>
      </c>
      <c r="E43" s="12">
        <v>0.75190000000000001</v>
      </c>
      <c r="F43" s="3">
        <f t="shared" ref="F43:F50" si="5">B43*E43</f>
        <v>187975</v>
      </c>
    </row>
    <row r="44" spans="1:8" x14ac:dyDescent="0.25">
      <c r="A44" s="2" t="s">
        <v>1</v>
      </c>
      <c r="B44" s="2">
        <v>400000</v>
      </c>
      <c r="C44" s="6">
        <v>0.85729999999999995</v>
      </c>
      <c r="D44" s="2">
        <f t="shared" si="4"/>
        <v>342920</v>
      </c>
      <c r="E44" s="12">
        <v>0.56530000000000002</v>
      </c>
      <c r="F44" s="3">
        <f t="shared" si="5"/>
        <v>226120</v>
      </c>
    </row>
    <row r="45" spans="1:8" x14ac:dyDescent="0.25">
      <c r="A45" s="2" t="s">
        <v>2</v>
      </c>
      <c r="B45" s="2">
        <v>600000</v>
      </c>
      <c r="C45" s="6">
        <v>0.79379999999999995</v>
      </c>
      <c r="D45" s="2">
        <f t="shared" si="4"/>
        <v>476279.99999999994</v>
      </c>
      <c r="E45" s="12">
        <v>0.42509999999999998</v>
      </c>
      <c r="F45" s="3">
        <f t="shared" si="5"/>
        <v>255060</v>
      </c>
    </row>
    <row r="46" spans="1:8" x14ac:dyDescent="0.25">
      <c r="A46" s="2" t="s">
        <v>4</v>
      </c>
      <c r="B46" s="2">
        <v>800000</v>
      </c>
      <c r="C46" s="6">
        <v>0.73499999999999999</v>
      </c>
      <c r="D46" s="2">
        <f t="shared" si="4"/>
        <v>588000</v>
      </c>
      <c r="E46" s="12">
        <v>0.3196</v>
      </c>
      <c r="F46" s="3">
        <f t="shared" si="5"/>
        <v>255680</v>
      </c>
    </row>
    <row r="47" spans="1:8" x14ac:dyDescent="0.25">
      <c r="A47" s="2" t="s">
        <v>3</v>
      </c>
      <c r="B47" s="2">
        <v>200000</v>
      </c>
      <c r="C47" s="6">
        <v>0.68059999999999998</v>
      </c>
      <c r="D47" s="2">
        <f t="shared" si="4"/>
        <v>136120</v>
      </c>
      <c r="E47" s="12">
        <v>0.24030000000000001</v>
      </c>
      <c r="F47" s="3">
        <f t="shared" si="5"/>
        <v>48060</v>
      </c>
    </row>
    <row r="48" spans="1:8" x14ac:dyDescent="0.25">
      <c r="A48" s="2" t="s">
        <v>7</v>
      </c>
      <c r="B48" s="2">
        <v>800000</v>
      </c>
      <c r="C48" s="6">
        <v>0.63019999999999998</v>
      </c>
      <c r="D48" s="2">
        <f t="shared" si="4"/>
        <v>504160</v>
      </c>
      <c r="E48" s="12">
        <v>0.1807</v>
      </c>
      <c r="F48" s="3">
        <f t="shared" si="5"/>
        <v>144560</v>
      </c>
    </row>
    <row r="49" spans="1:6" x14ac:dyDescent="0.25">
      <c r="A49" s="2" t="s">
        <v>8</v>
      </c>
      <c r="B49" s="2">
        <v>600000</v>
      </c>
      <c r="C49" s="6">
        <v>0.58350000000000002</v>
      </c>
      <c r="D49" s="2">
        <f t="shared" si="4"/>
        <v>350100</v>
      </c>
      <c r="E49" s="12">
        <v>0.1358</v>
      </c>
      <c r="F49" s="3">
        <f t="shared" si="5"/>
        <v>81480</v>
      </c>
    </row>
    <row r="50" spans="1:6" x14ac:dyDescent="0.25">
      <c r="A50" s="2" t="s">
        <v>9</v>
      </c>
      <c r="B50" s="2">
        <v>200000</v>
      </c>
      <c r="C50" s="6">
        <v>0.5403</v>
      </c>
      <c r="D50" s="2">
        <f t="shared" si="4"/>
        <v>108060</v>
      </c>
      <c r="E50" s="12">
        <v>0.1021</v>
      </c>
      <c r="F50" s="3">
        <f t="shared" si="5"/>
        <v>20420</v>
      </c>
    </row>
    <row r="51" spans="1:6" ht="15.75" thickBot="1" x14ac:dyDescent="0.3">
      <c r="A51" s="2" t="s">
        <v>40</v>
      </c>
      <c r="B51" s="2"/>
      <c r="C51" s="6"/>
      <c r="D51" s="4">
        <f>SUM(D42:D50)</f>
        <v>1487115</v>
      </c>
      <c r="F51" s="4">
        <f>SUM(F42:F50)</f>
        <v>-30645</v>
      </c>
    </row>
    <row r="53" spans="1:6" x14ac:dyDescent="0.25">
      <c r="A53" s="14" t="s">
        <v>38</v>
      </c>
      <c r="B53" s="12"/>
      <c r="C53" s="12"/>
      <c r="D53" s="12"/>
      <c r="F53" s="13">
        <f>8+(F51/(F51-D51)*(33-8))</f>
        <v>8.5047734819734337</v>
      </c>
    </row>
    <row r="54" spans="1:6" x14ac:dyDescent="0.25">
      <c r="A54" s="14" t="s">
        <v>54</v>
      </c>
      <c r="B54" s="12"/>
      <c r="C54" s="12" t="s">
        <v>52</v>
      </c>
      <c r="D54" s="12"/>
      <c r="F54" s="13"/>
    </row>
    <row r="55" spans="1:6" x14ac:dyDescent="0.25">
      <c r="A55" t="s">
        <v>34</v>
      </c>
    </row>
    <row r="56" spans="1:6" x14ac:dyDescent="0.25">
      <c r="A56" t="s">
        <v>35</v>
      </c>
    </row>
    <row r="57" spans="1:6" x14ac:dyDescent="0.25">
      <c r="A57" t="s">
        <v>36</v>
      </c>
    </row>
    <row r="58" spans="1:6" x14ac:dyDescent="0.25">
      <c r="A58" t="s">
        <v>37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93E8D-759B-4519-9B40-7534E3411AD0}">
  <dimension ref="A1:F83"/>
  <sheetViews>
    <sheetView topLeftCell="A70" workbookViewId="0">
      <selection activeCell="E83" sqref="E83"/>
    </sheetView>
  </sheetViews>
  <sheetFormatPr defaultRowHeight="15" x14ac:dyDescent="0.25"/>
  <cols>
    <col min="1" max="1" width="9.140625" style="8"/>
    <col min="2" max="2" width="13.28515625" bestFit="1" customWidth="1"/>
    <col min="3" max="3" width="12.85546875" customWidth="1"/>
    <col min="4" max="4" width="15.85546875" customWidth="1"/>
    <col min="5" max="5" width="14.140625" customWidth="1"/>
  </cols>
  <sheetData>
    <row r="1" spans="1:5" x14ac:dyDescent="0.25">
      <c r="A1" s="7" t="s">
        <v>23</v>
      </c>
      <c r="B1" s="2" t="s">
        <v>24</v>
      </c>
      <c r="C1" t="s">
        <v>22</v>
      </c>
    </row>
    <row r="2" spans="1:5" x14ac:dyDescent="0.25">
      <c r="A2" s="9">
        <v>0</v>
      </c>
      <c r="B2" s="2">
        <v>-1250000</v>
      </c>
      <c r="C2" s="3">
        <f>B2</f>
        <v>-1250000</v>
      </c>
    </row>
    <row r="3" spans="1:5" x14ac:dyDescent="0.25">
      <c r="A3" s="9">
        <v>1</v>
      </c>
      <c r="B3" s="2">
        <v>250000</v>
      </c>
      <c r="C3" s="3">
        <f>C2+B3</f>
        <v>-1000000</v>
      </c>
    </row>
    <row r="4" spans="1:5" x14ac:dyDescent="0.25">
      <c r="A4" s="9">
        <v>2</v>
      </c>
      <c r="B4" s="2">
        <v>250000</v>
      </c>
      <c r="C4" s="3">
        <f>C3+B4</f>
        <v>-750000</v>
      </c>
    </row>
    <row r="5" spans="1:5" x14ac:dyDescent="0.25">
      <c r="A5" s="9">
        <v>3</v>
      </c>
      <c r="B5" s="2">
        <v>250000</v>
      </c>
      <c r="C5" s="3">
        <f>C4+B5</f>
        <v>-500000</v>
      </c>
    </row>
    <row r="6" spans="1:5" x14ac:dyDescent="0.25">
      <c r="A6" s="9">
        <v>4</v>
      </c>
      <c r="B6" s="2">
        <v>250000</v>
      </c>
      <c r="C6" s="3">
        <f t="shared" ref="C6:C10" si="0">C5+B6</f>
        <v>-250000</v>
      </c>
    </row>
    <row r="7" spans="1:5" x14ac:dyDescent="0.25">
      <c r="A7" s="9">
        <v>5</v>
      </c>
      <c r="B7" s="2">
        <v>400000</v>
      </c>
      <c r="C7" s="3">
        <f t="shared" si="0"/>
        <v>150000</v>
      </c>
    </row>
    <row r="8" spans="1:5" x14ac:dyDescent="0.25">
      <c r="A8" s="9">
        <v>6</v>
      </c>
      <c r="B8" s="2">
        <v>400000</v>
      </c>
      <c r="C8" s="3">
        <f t="shared" si="0"/>
        <v>550000</v>
      </c>
    </row>
    <row r="9" spans="1:5" x14ac:dyDescent="0.25">
      <c r="A9" s="9">
        <v>7</v>
      </c>
      <c r="B9" s="2">
        <v>400000</v>
      </c>
      <c r="C9" s="3">
        <f t="shared" si="0"/>
        <v>950000</v>
      </c>
    </row>
    <row r="10" spans="1:5" x14ac:dyDescent="0.25">
      <c r="A10" s="9">
        <v>8</v>
      </c>
      <c r="B10" s="2">
        <v>400000</v>
      </c>
      <c r="C10" s="3">
        <f t="shared" si="0"/>
        <v>1350000</v>
      </c>
    </row>
    <row r="11" spans="1:5" x14ac:dyDescent="0.25">
      <c r="A11" s="7" t="s">
        <v>21</v>
      </c>
    </row>
    <row r="12" spans="1:5" x14ac:dyDescent="0.25">
      <c r="A12" s="7" t="s">
        <v>19</v>
      </c>
      <c r="B12" s="1"/>
      <c r="C12" s="1">
        <f>A6+-C6/B7</f>
        <v>4.625</v>
      </c>
      <c r="D12" t="s">
        <v>25</v>
      </c>
    </row>
    <row r="13" spans="1:5" x14ac:dyDescent="0.25">
      <c r="A13" s="7" t="s">
        <v>42</v>
      </c>
      <c r="B13" s="1"/>
      <c r="C13" s="1" t="s">
        <v>43</v>
      </c>
      <c r="D13" t="s">
        <v>44</v>
      </c>
    </row>
    <row r="14" spans="1:5" x14ac:dyDescent="0.25">
      <c r="A14" s="7"/>
      <c r="B14" s="1"/>
      <c r="C14" s="1"/>
    </row>
    <row r="15" spans="1:5" x14ac:dyDescent="0.25">
      <c r="A15" s="7" t="s">
        <v>20</v>
      </c>
      <c r="B15" s="1"/>
      <c r="C15" s="1"/>
    </row>
    <row r="16" spans="1:5" x14ac:dyDescent="0.25">
      <c r="A16" s="7" t="s">
        <v>23</v>
      </c>
      <c r="B16" s="2" t="s">
        <v>24</v>
      </c>
      <c r="C16" s="2" t="s">
        <v>26</v>
      </c>
      <c r="D16" s="2" t="s">
        <v>28</v>
      </c>
      <c r="E16" t="s">
        <v>22</v>
      </c>
    </row>
    <row r="17" spans="1:6" x14ac:dyDescent="0.25">
      <c r="A17" s="9">
        <v>0</v>
      </c>
      <c r="B17" s="2">
        <v>-1250000</v>
      </c>
      <c r="C17" s="6">
        <v>1</v>
      </c>
      <c r="D17" s="2">
        <f>B17*C17</f>
        <v>-1250000</v>
      </c>
      <c r="E17" s="3">
        <f>D17</f>
        <v>-1250000</v>
      </c>
    </row>
    <row r="18" spans="1:6" x14ac:dyDescent="0.25">
      <c r="A18" s="9">
        <v>1</v>
      </c>
      <c r="B18" s="2">
        <v>250000</v>
      </c>
      <c r="C18" s="6">
        <v>0.96150000000000002</v>
      </c>
      <c r="D18" s="2">
        <f t="shared" ref="D18:D25" si="1">B18*C18</f>
        <v>240375</v>
      </c>
      <c r="E18" s="3">
        <f>E17+D18</f>
        <v>-1009625</v>
      </c>
    </row>
    <row r="19" spans="1:6" x14ac:dyDescent="0.25">
      <c r="A19" s="9">
        <v>2</v>
      </c>
      <c r="B19" s="2">
        <v>250000</v>
      </c>
      <c r="C19" s="6">
        <v>0.92459999999999998</v>
      </c>
      <c r="D19" s="2">
        <f t="shared" si="1"/>
        <v>231150</v>
      </c>
      <c r="E19" s="3">
        <f t="shared" ref="E19:E25" si="2">E18+D19</f>
        <v>-778475</v>
      </c>
    </row>
    <row r="20" spans="1:6" x14ac:dyDescent="0.25">
      <c r="A20" s="9">
        <v>3</v>
      </c>
      <c r="B20" s="2">
        <v>250000</v>
      </c>
      <c r="C20" s="6">
        <v>0.88900000000000001</v>
      </c>
      <c r="D20" s="2">
        <f t="shared" si="1"/>
        <v>222250</v>
      </c>
      <c r="E20" s="3">
        <f t="shared" si="2"/>
        <v>-556225</v>
      </c>
    </row>
    <row r="21" spans="1:6" x14ac:dyDescent="0.25">
      <c r="A21" s="9">
        <v>4</v>
      </c>
      <c r="B21" s="2">
        <v>250000</v>
      </c>
      <c r="C21" s="6">
        <v>0.8548</v>
      </c>
      <c r="D21" s="2">
        <f t="shared" si="1"/>
        <v>213700</v>
      </c>
      <c r="E21" s="3">
        <f t="shared" si="2"/>
        <v>-342525</v>
      </c>
    </row>
    <row r="22" spans="1:6" x14ac:dyDescent="0.25">
      <c r="A22" s="9">
        <v>5</v>
      </c>
      <c r="B22" s="2">
        <v>400000</v>
      </c>
      <c r="C22" s="6">
        <v>0.82189999999999996</v>
      </c>
      <c r="D22" s="2">
        <f t="shared" si="1"/>
        <v>328760</v>
      </c>
      <c r="E22" s="3">
        <f t="shared" si="2"/>
        <v>-13765</v>
      </c>
    </row>
    <row r="23" spans="1:6" x14ac:dyDescent="0.25">
      <c r="A23" s="9">
        <v>6</v>
      </c>
      <c r="B23" s="2">
        <v>400000</v>
      </c>
      <c r="C23" s="6">
        <v>0.7903</v>
      </c>
      <c r="D23" s="2">
        <f t="shared" si="1"/>
        <v>316120</v>
      </c>
      <c r="E23" s="3">
        <f t="shared" si="2"/>
        <v>302355</v>
      </c>
    </row>
    <row r="24" spans="1:6" x14ac:dyDescent="0.25">
      <c r="A24" s="9">
        <v>7</v>
      </c>
      <c r="B24" s="2">
        <v>400000</v>
      </c>
      <c r="C24" s="6">
        <v>0.75990000000000002</v>
      </c>
      <c r="D24" s="2">
        <f t="shared" si="1"/>
        <v>303960</v>
      </c>
      <c r="E24" s="3">
        <f t="shared" si="2"/>
        <v>606315</v>
      </c>
    </row>
    <row r="25" spans="1:6" x14ac:dyDescent="0.25">
      <c r="A25" s="9">
        <v>8</v>
      </c>
      <c r="B25" s="2">
        <v>400000</v>
      </c>
      <c r="C25" s="6">
        <v>0.73070000000000002</v>
      </c>
      <c r="D25" s="2">
        <f t="shared" si="1"/>
        <v>292280</v>
      </c>
      <c r="E25" s="3">
        <f t="shared" si="2"/>
        <v>898595</v>
      </c>
    </row>
    <row r="26" spans="1:6" x14ac:dyDescent="0.25">
      <c r="A26" s="8" t="s">
        <v>27</v>
      </c>
      <c r="C26" s="10">
        <v>0.04</v>
      </c>
    </row>
    <row r="27" spans="1:6" x14ac:dyDescent="0.25">
      <c r="A27" s="8" t="s">
        <v>29</v>
      </c>
      <c r="E27" s="3">
        <f>A22+(-E22/D23)</f>
        <v>5.0435435910413764</v>
      </c>
      <c r="F27" t="s">
        <v>25</v>
      </c>
    </row>
    <row r="28" spans="1:6" x14ac:dyDescent="0.25">
      <c r="A28" s="8" t="s">
        <v>45</v>
      </c>
      <c r="E28" t="s">
        <v>46</v>
      </c>
      <c r="F28" t="s">
        <v>47</v>
      </c>
    </row>
    <row r="30" spans="1:6" x14ac:dyDescent="0.25">
      <c r="A30" s="8" t="s">
        <v>30</v>
      </c>
    </row>
    <row r="31" spans="1:6" x14ac:dyDescent="0.25">
      <c r="A31" s="7" t="s">
        <v>23</v>
      </c>
      <c r="B31" s="2" t="s">
        <v>24</v>
      </c>
      <c r="C31" t="s">
        <v>22</v>
      </c>
    </row>
    <row r="32" spans="1:6" x14ac:dyDescent="0.25">
      <c r="A32" s="9">
        <v>0</v>
      </c>
      <c r="B32" s="2">
        <v>-1250000</v>
      </c>
      <c r="C32" s="3">
        <f>B32</f>
        <v>-1250000</v>
      </c>
    </row>
    <row r="33" spans="1:5" x14ac:dyDescent="0.25">
      <c r="A33" s="9">
        <v>1</v>
      </c>
      <c r="B33" s="2">
        <v>450000</v>
      </c>
      <c r="C33" s="3">
        <f>C32+B33</f>
        <v>-800000</v>
      </c>
    </row>
    <row r="34" spans="1:5" x14ac:dyDescent="0.25">
      <c r="A34" s="9">
        <v>2</v>
      </c>
      <c r="B34" s="2">
        <v>450000</v>
      </c>
      <c r="C34" s="3">
        <f>C33+B34</f>
        <v>-350000</v>
      </c>
    </row>
    <row r="35" spans="1:5" x14ac:dyDescent="0.25">
      <c r="A35" s="9">
        <v>3</v>
      </c>
      <c r="B35" s="2">
        <v>450000</v>
      </c>
      <c r="C35" s="3">
        <f>C34+B35</f>
        <v>100000</v>
      </c>
    </row>
    <row r="36" spans="1:5" x14ac:dyDescent="0.25">
      <c r="A36" s="9">
        <v>4</v>
      </c>
      <c r="B36" s="2">
        <v>450000</v>
      </c>
      <c r="C36" s="3">
        <f t="shared" ref="C36:C40" si="3">C35+B36</f>
        <v>550000</v>
      </c>
    </row>
    <row r="37" spans="1:5" x14ac:dyDescent="0.25">
      <c r="A37" s="9">
        <v>5</v>
      </c>
      <c r="B37" s="2">
        <v>400000</v>
      </c>
      <c r="C37" s="3">
        <f t="shared" si="3"/>
        <v>950000</v>
      </c>
    </row>
    <row r="38" spans="1:5" x14ac:dyDescent="0.25">
      <c r="A38" s="9">
        <v>6</v>
      </c>
      <c r="B38" s="2">
        <v>400000</v>
      </c>
      <c r="C38" s="3">
        <f t="shared" si="3"/>
        <v>1350000</v>
      </c>
    </row>
    <row r="39" spans="1:5" x14ac:dyDescent="0.25">
      <c r="A39" s="9">
        <v>7</v>
      </c>
      <c r="B39" s="2">
        <v>400000</v>
      </c>
      <c r="C39" s="3">
        <f t="shared" si="3"/>
        <v>1750000</v>
      </c>
    </row>
    <row r="40" spans="1:5" x14ac:dyDescent="0.25">
      <c r="A40" s="9">
        <v>8</v>
      </c>
      <c r="B40" s="2">
        <v>400000</v>
      </c>
      <c r="C40" s="3">
        <f t="shared" si="3"/>
        <v>2150000</v>
      </c>
    </row>
    <row r="41" spans="1:5" x14ac:dyDescent="0.25">
      <c r="A41" s="7" t="s">
        <v>21</v>
      </c>
    </row>
    <row r="42" spans="1:5" x14ac:dyDescent="0.25">
      <c r="A42" s="7" t="s">
        <v>19</v>
      </c>
      <c r="B42" s="1"/>
      <c r="C42" s="1">
        <f>A36+-C36/B37</f>
        <v>2.625</v>
      </c>
      <c r="D42" t="s">
        <v>25</v>
      </c>
    </row>
    <row r="43" spans="1:5" x14ac:dyDescent="0.25">
      <c r="A43" s="7" t="s">
        <v>45</v>
      </c>
      <c r="B43" s="1"/>
      <c r="C43" s="1" t="s">
        <v>48</v>
      </c>
      <c r="D43" t="s">
        <v>49</v>
      </c>
    </row>
    <row r="44" spans="1:5" x14ac:dyDescent="0.25">
      <c r="A44" s="7" t="s">
        <v>20</v>
      </c>
      <c r="B44" s="1"/>
      <c r="C44" s="1"/>
    </row>
    <row r="45" spans="1:5" x14ac:dyDescent="0.25">
      <c r="A45" s="7" t="s">
        <v>23</v>
      </c>
      <c r="B45" s="2" t="s">
        <v>24</v>
      </c>
      <c r="C45" s="2" t="s">
        <v>26</v>
      </c>
      <c r="D45" s="2" t="s">
        <v>28</v>
      </c>
      <c r="E45" t="s">
        <v>22</v>
      </c>
    </row>
    <row r="46" spans="1:5" x14ac:dyDescent="0.25">
      <c r="A46" s="9">
        <v>0</v>
      </c>
      <c r="B46" s="2">
        <v>-1250000</v>
      </c>
      <c r="C46" s="6">
        <v>1</v>
      </c>
      <c r="D46" s="2">
        <f>B46*C46</f>
        <v>-1250000</v>
      </c>
      <c r="E46" s="3">
        <f>D46</f>
        <v>-1250000</v>
      </c>
    </row>
    <row r="47" spans="1:5" x14ac:dyDescent="0.25">
      <c r="A47" s="9">
        <v>1</v>
      </c>
      <c r="B47" s="2">
        <v>450000</v>
      </c>
      <c r="C47" s="6">
        <v>0.92589999999999995</v>
      </c>
      <c r="D47" s="2">
        <f t="shared" ref="D47:D54" si="4">B47*C47</f>
        <v>416655</v>
      </c>
      <c r="E47" s="3">
        <f>E46+D47</f>
        <v>-833345</v>
      </c>
    </row>
    <row r="48" spans="1:5" x14ac:dyDescent="0.25">
      <c r="A48" s="9">
        <v>2</v>
      </c>
      <c r="B48" s="2">
        <v>450000</v>
      </c>
      <c r="C48" s="6">
        <v>0.85729999999999995</v>
      </c>
      <c r="D48" s="2">
        <f t="shared" si="4"/>
        <v>385785</v>
      </c>
      <c r="E48" s="3">
        <f t="shared" ref="E48:E54" si="5">E47+D48</f>
        <v>-447560</v>
      </c>
    </row>
    <row r="49" spans="1:6" x14ac:dyDescent="0.25">
      <c r="A49" s="9">
        <v>3</v>
      </c>
      <c r="B49" s="2">
        <v>450000</v>
      </c>
      <c r="C49" s="6">
        <v>0.79379999999999995</v>
      </c>
      <c r="D49" s="2">
        <f t="shared" si="4"/>
        <v>357210</v>
      </c>
      <c r="E49" s="3">
        <f t="shared" si="5"/>
        <v>-90350</v>
      </c>
    </row>
    <row r="50" spans="1:6" x14ac:dyDescent="0.25">
      <c r="A50" s="9">
        <v>4</v>
      </c>
      <c r="B50" s="2">
        <v>450000</v>
      </c>
      <c r="C50" s="6">
        <v>0.73499999999999999</v>
      </c>
      <c r="D50" s="2">
        <f t="shared" si="4"/>
        <v>330750</v>
      </c>
      <c r="E50" s="3">
        <f t="shared" si="5"/>
        <v>240400</v>
      </c>
    </row>
    <row r="51" spans="1:6" x14ac:dyDescent="0.25">
      <c r="A51" s="9">
        <v>5</v>
      </c>
      <c r="B51" s="2">
        <v>400000</v>
      </c>
      <c r="C51" s="6">
        <v>0.68059999999999998</v>
      </c>
      <c r="D51" s="2">
        <f t="shared" si="4"/>
        <v>272240</v>
      </c>
      <c r="E51" s="3">
        <f t="shared" si="5"/>
        <v>512640</v>
      </c>
    </row>
    <row r="52" spans="1:6" x14ac:dyDescent="0.25">
      <c r="A52" s="9">
        <v>6</v>
      </c>
      <c r="B52" s="2">
        <v>400000</v>
      </c>
      <c r="C52" s="6">
        <v>0.63019999999999998</v>
      </c>
      <c r="D52" s="2">
        <f t="shared" si="4"/>
        <v>252080</v>
      </c>
      <c r="E52" s="3">
        <f t="shared" si="5"/>
        <v>764720</v>
      </c>
    </row>
    <row r="53" spans="1:6" x14ac:dyDescent="0.25">
      <c r="A53" s="9">
        <v>7</v>
      </c>
      <c r="B53" s="2">
        <v>400000</v>
      </c>
      <c r="C53" s="6">
        <v>0.58350000000000002</v>
      </c>
      <c r="D53" s="2">
        <f t="shared" si="4"/>
        <v>233400</v>
      </c>
      <c r="E53" s="3">
        <f t="shared" si="5"/>
        <v>998120</v>
      </c>
    </row>
    <row r="54" spans="1:6" x14ac:dyDescent="0.25">
      <c r="A54" s="9">
        <v>8</v>
      </c>
      <c r="B54" s="2">
        <v>400000</v>
      </c>
      <c r="C54" s="6">
        <v>0.5403</v>
      </c>
      <c r="D54" s="2">
        <f t="shared" si="4"/>
        <v>216120</v>
      </c>
      <c r="E54" s="3">
        <f t="shared" si="5"/>
        <v>1214240</v>
      </c>
    </row>
    <row r="55" spans="1:6" x14ac:dyDescent="0.25">
      <c r="A55" s="8" t="s">
        <v>27</v>
      </c>
      <c r="C55" s="10">
        <v>0.08</v>
      </c>
    </row>
    <row r="56" spans="1:6" x14ac:dyDescent="0.25">
      <c r="A56" s="8" t="s">
        <v>29</v>
      </c>
      <c r="E56" s="3">
        <f>A51+(-E51/D52)</f>
        <v>2.9663598857505553</v>
      </c>
      <c r="F56" t="s">
        <v>25</v>
      </c>
    </row>
    <row r="57" spans="1:6" x14ac:dyDescent="0.25">
      <c r="A57" s="8" t="s">
        <v>45</v>
      </c>
      <c r="E57" s="1" t="s">
        <v>48</v>
      </c>
      <c r="F57" t="s">
        <v>49</v>
      </c>
    </row>
    <row r="58" spans="1:6" x14ac:dyDescent="0.25">
      <c r="A58" s="8" t="s">
        <v>31</v>
      </c>
    </row>
    <row r="59" spans="1:6" x14ac:dyDescent="0.25">
      <c r="A59" s="7" t="s">
        <v>23</v>
      </c>
      <c r="B59" s="2" t="s">
        <v>24</v>
      </c>
      <c r="C59" t="s">
        <v>22</v>
      </c>
    </row>
    <row r="60" spans="1:6" x14ac:dyDescent="0.25">
      <c r="A60" s="9">
        <v>0</v>
      </c>
      <c r="B60" s="2">
        <v>-1250000</v>
      </c>
      <c r="C60" s="3">
        <f>B60</f>
        <v>-1250000</v>
      </c>
    </row>
    <row r="61" spans="1:6" x14ac:dyDescent="0.25">
      <c r="A61" s="9">
        <v>1</v>
      </c>
      <c r="B61" s="2">
        <v>250000</v>
      </c>
      <c r="C61" s="3">
        <f>C60+B61</f>
        <v>-1000000</v>
      </c>
    </row>
    <row r="62" spans="1:6" x14ac:dyDescent="0.25">
      <c r="A62" s="9">
        <v>2</v>
      </c>
      <c r="B62" s="2">
        <v>400000</v>
      </c>
      <c r="C62" s="3">
        <f>C61+B62</f>
        <v>-600000</v>
      </c>
    </row>
    <row r="63" spans="1:6" x14ac:dyDescent="0.25">
      <c r="A63" s="9">
        <v>3</v>
      </c>
      <c r="B63" s="2">
        <v>600000</v>
      </c>
      <c r="C63" s="3">
        <f>C62+B63</f>
        <v>0</v>
      </c>
    </row>
    <row r="64" spans="1:6" x14ac:dyDescent="0.25">
      <c r="A64" s="9">
        <v>4</v>
      </c>
      <c r="B64" s="2">
        <v>800000</v>
      </c>
      <c r="C64" s="3">
        <f t="shared" ref="C64:C68" si="6">C63+B64</f>
        <v>800000</v>
      </c>
    </row>
    <row r="65" spans="1:5" x14ac:dyDescent="0.25">
      <c r="A65" s="9">
        <v>5</v>
      </c>
      <c r="B65" s="2">
        <v>200000</v>
      </c>
      <c r="C65" s="3">
        <f t="shared" si="6"/>
        <v>1000000</v>
      </c>
    </row>
    <row r="66" spans="1:5" x14ac:dyDescent="0.25">
      <c r="A66" s="9">
        <v>6</v>
      </c>
      <c r="B66" s="2">
        <v>800000</v>
      </c>
      <c r="C66" s="3">
        <f t="shared" si="6"/>
        <v>1800000</v>
      </c>
    </row>
    <row r="67" spans="1:5" x14ac:dyDescent="0.25">
      <c r="A67" s="9">
        <v>7</v>
      </c>
      <c r="B67" s="2">
        <v>600000</v>
      </c>
      <c r="C67" s="3">
        <f t="shared" si="6"/>
        <v>2400000</v>
      </c>
    </row>
    <row r="68" spans="1:5" x14ac:dyDescent="0.25">
      <c r="A68" s="9">
        <v>8</v>
      </c>
      <c r="B68" s="2">
        <v>200000</v>
      </c>
      <c r="C68" s="3">
        <f t="shared" si="6"/>
        <v>2600000</v>
      </c>
    </row>
    <row r="69" spans="1:5" x14ac:dyDescent="0.25">
      <c r="A69" s="7"/>
    </row>
    <row r="70" spans="1:5" x14ac:dyDescent="0.25">
      <c r="A70" s="7" t="s">
        <v>19</v>
      </c>
      <c r="B70" s="1"/>
      <c r="C70" s="1">
        <f>A62</f>
        <v>2</v>
      </c>
      <c r="D70" t="s">
        <v>25</v>
      </c>
    </row>
    <row r="71" spans="1:5" x14ac:dyDescent="0.25">
      <c r="A71" s="7" t="s">
        <v>20</v>
      </c>
      <c r="B71" s="1"/>
      <c r="C71" s="1"/>
    </row>
    <row r="72" spans="1:5" x14ac:dyDescent="0.25">
      <c r="A72" s="7" t="s">
        <v>23</v>
      </c>
      <c r="B72" s="2" t="s">
        <v>24</v>
      </c>
      <c r="C72" s="2" t="s">
        <v>26</v>
      </c>
      <c r="D72" s="2" t="s">
        <v>28</v>
      </c>
      <c r="E72" t="s">
        <v>22</v>
      </c>
    </row>
    <row r="73" spans="1:5" x14ac:dyDescent="0.25">
      <c r="A73" s="9">
        <v>0</v>
      </c>
      <c r="B73" s="2">
        <v>-1250000</v>
      </c>
      <c r="C73" s="6">
        <v>1</v>
      </c>
      <c r="D73" s="2">
        <f>B73*C73</f>
        <v>-1250000</v>
      </c>
      <c r="E73" s="3">
        <f>D73</f>
        <v>-1250000</v>
      </c>
    </row>
    <row r="74" spans="1:5" x14ac:dyDescent="0.25">
      <c r="A74" s="9">
        <v>1</v>
      </c>
      <c r="B74" s="2">
        <v>250000</v>
      </c>
      <c r="C74" s="6">
        <v>0.92589999999999995</v>
      </c>
      <c r="D74" s="2">
        <f t="shared" ref="D74:D81" si="7">B74*C74</f>
        <v>231475</v>
      </c>
      <c r="E74" s="3">
        <f>E73+D74</f>
        <v>-1018525</v>
      </c>
    </row>
    <row r="75" spans="1:5" x14ac:dyDescent="0.25">
      <c r="A75" s="9">
        <v>2</v>
      </c>
      <c r="B75" s="2">
        <v>400000</v>
      </c>
      <c r="C75" s="6">
        <v>0.85729999999999995</v>
      </c>
      <c r="D75" s="2">
        <f t="shared" si="7"/>
        <v>342920</v>
      </c>
      <c r="E75" s="3">
        <f t="shared" ref="E75:E81" si="8">E74+D75</f>
        <v>-675605</v>
      </c>
    </row>
    <row r="76" spans="1:5" x14ac:dyDescent="0.25">
      <c r="A76" s="9">
        <v>3</v>
      </c>
      <c r="B76" s="2">
        <v>600000</v>
      </c>
      <c r="C76" s="6">
        <v>0.79379999999999995</v>
      </c>
      <c r="D76" s="2">
        <f t="shared" si="7"/>
        <v>476279.99999999994</v>
      </c>
      <c r="E76" s="3">
        <f t="shared" si="8"/>
        <v>-199325.00000000006</v>
      </c>
    </row>
    <row r="77" spans="1:5" x14ac:dyDescent="0.25">
      <c r="A77" s="9">
        <v>4</v>
      </c>
      <c r="B77" s="2">
        <v>800000</v>
      </c>
      <c r="C77" s="6">
        <v>0.73499999999999999</v>
      </c>
      <c r="D77" s="2">
        <f t="shared" si="7"/>
        <v>588000</v>
      </c>
      <c r="E77" s="3">
        <f t="shared" si="8"/>
        <v>388674.99999999994</v>
      </c>
    </row>
    <row r="78" spans="1:5" x14ac:dyDescent="0.25">
      <c r="A78" s="9">
        <v>5</v>
      </c>
      <c r="B78" s="2">
        <v>200000</v>
      </c>
      <c r="C78" s="6">
        <v>0.68059999999999998</v>
      </c>
      <c r="D78" s="2">
        <f t="shared" si="7"/>
        <v>136120</v>
      </c>
      <c r="E78" s="3">
        <f t="shared" si="8"/>
        <v>524795</v>
      </c>
    </row>
    <row r="79" spans="1:5" x14ac:dyDescent="0.25">
      <c r="A79" s="9">
        <v>6</v>
      </c>
      <c r="B79" s="2">
        <v>800000</v>
      </c>
      <c r="C79" s="6">
        <v>0.63019999999999998</v>
      </c>
      <c r="D79" s="2">
        <f t="shared" si="7"/>
        <v>504160</v>
      </c>
      <c r="E79" s="3">
        <f t="shared" si="8"/>
        <v>1028955</v>
      </c>
    </row>
    <row r="80" spans="1:5" x14ac:dyDescent="0.25">
      <c r="A80" s="9">
        <v>7</v>
      </c>
      <c r="B80" s="2">
        <v>600000</v>
      </c>
      <c r="C80" s="6">
        <v>0.58350000000000002</v>
      </c>
      <c r="D80" s="2">
        <f t="shared" si="7"/>
        <v>350100</v>
      </c>
      <c r="E80" s="3">
        <f t="shared" si="8"/>
        <v>1379055</v>
      </c>
    </row>
    <row r="81" spans="1:6" x14ac:dyDescent="0.25">
      <c r="A81" s="9">
        <v>8</v>
      </c>
      <c r="B81" s="2">
        <v>200000</v>
      </c>
      <c r="C81" s="6">
        <v>0.5403</v>
      </c>
      <c r="D81" s="2">
        <f t="shared" si="7"/>
        <v>108060</v>
      </c>
      <c r="E81" s="3">
        <f t="shared" si="8"/>
        <v>1487115</v>
      </c>
    </row>
    <row r="82" spans="1:6" x14ac:dyDescent="0.25">
      <c r="A82" s="8" t="s">
        <v>27</v>
      </c>
      <c r="C82" s="10">
        <v>0.08</v>
      </c>
    </row>
    <row r="83" spans="1:6" x14ac:dyDescent="0.25">
      <c r="A83" s="8" t="s">
        <v>29</v>
      </c>
      <c r="E83" s="3">
        <f>A78+(-E78/D79)</f>
        <v>3.9590705331640752</v>
      </c>
      <c r="F83" t="s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NVP</vt:lpstr>
      <vt:lpstr>IRR</vt:lpstr>
      <vt:lpstr>payback period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2021-05-05T01:24:49Z</dcterms:created>
  <dcterms:modified xsi:type="dcterms:W3CDTF">2021-05-05T03:53:44Z</dcterms:modified>
</cp:coreProperties>
</file>